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" sheetId="1" r:id="rId4"/>
  </sheets>
</workbook>
</file>

<file path=xl/sharedStrings.xml><?xml version="1.0" encoding="utf-8"?>
<sst xmlns="http://schemas.openxmlformats.org/spreadsheetml/2006/main" uniqueCount="13">
  <si>
    <t>Table 1</t>
  </si>
  <si>
    <t>Pnoload</t>
  </si>
  <si>
    <t xml:space="preserve">Pload </t>
  </si>
  <si>
    <t xml:space="preserve">Prating </t>
  </si>
  <si>
    <t>C0</t>
  </si>
  <si>
    <t>Pfullload</t>
  </si>
  <si>
    <t>C1</t>
  </si>
  <si>
    <t>C2</t>
  </si>
  <si>
    <t xml:space="preserve">Pin </t>
  </si>
  <si>
    <t xml:space="preserve">Pout </t>
  </si>
  <si>
    <t>ETA</t>
  </si>
  <si>
    <t xml:space="preserve">Ploss </t>
  </si>
  <si>
    <t>Ets</t>
  </si>
</sst>
</file>

<file path=xl/styles.xml><?xml version="1.0" encoding="utf-8"?>
<styleSheet xmlns="http://schemas.openxmlformats.org/spreadsheetml/2006/main">
  <numFmts count="1">
    <numFmt numFmtId="0" formatCode="General"/>
  </numFmts>
  <fonts count="4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sz val="12"/>
      <color indexed="13"/>
      <name val="Helvetica Neue"/>
    </font>
  </fonts>
  <fills count="4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</fills>
  <borders count="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1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15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0" fontId="2" fillId="2" borderId="1" applyNumberFormat="0" applyFont="1" applyFill="1" applyBorder="1" applyAlignment="1" applyProtection="0">
      <alignment vertical="top" wrapText="1"/>
    </xf>
    <xf numFmtId="0" fontId="2" fillId="3" borderId="2" applyNumberFormat="0" applyFont="1" applyFill="1" applyBorder="1" applyAlignment="1" applyProtection="0">
      <alignment vertical="top" wrapText="1"/>
    </xf>
    <xf numFmtId="49" fontId="0" borderId="3" applyNumberFormat="1" applyFont="1" applyFill="0" applyBorder="1" applyAlignment="1" applyProtection="0">
      <alignment vertical="top" wrapText="1"/>
    </xf>
    <xf numFmtId="0" fontId="0" borderId="4" applyNumberFormat="1" applyFont="1" applyFill="0" applyBorder="1" applyAlignment="1" applyProtection="0">
      <alignment vertical="top" wrapText="1"/>
    </xf>
    <xf numFmtId="0" fontId="0" borderId="4" applyNumberFormat="0" applyFont="1" applyFill="0" applyBorder="1" applyAlignment="1" applyProtection="0">
      <alignment vertical="top" wrapText="1"/>
    </xf>
    <xf numFmtId="0" fontId="2" fillId="3" borderId="5" applyNumberFormat="0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0" fontId="0" borderId="7" applyNumberFormat="1" applyFont="1" applyFill="0" applyBorder="1" applyAlignment="1" applyProtection="0">
      <alignment vertical="top" wrapText="1"/>
    </xf>
    <xf numFmtId="0" fontId="0" borderId="7" applyNumberFormat="0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49" fontId="0" borderId="7" applyNumberFormat="1" applyFont="1" applyFill="0" applyBorder="1" applyAlignment="1" applyProtection="0">
      <alignment vertical="top" wrapText="1"/>
    </xf>
    <xf numFmtId="0" fontId="0" borderId="6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fffefffe"/>
      <rgbColor rgb="ffb8b8b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834311"/>
          <c:y val="0.12101"/>
          <c:w val="0.855926"/>
          <c:h val="0.79257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'Sheet 1'!$E$2</c:f>
              <c:strCache/>
            </c:strRef>
          </c:tx>
          <c:spPr>
            <a:noFill/>
            <a:ln w="38100" cap="flat">
              <a:solidFill>
                <a:schemeClr val="accent1">
                  <a:lumOff val="16847"/>
                </a:schemeClr>
              </a:solidFill>
              <a:prstDash val="solid"/>
              <a:miter lim="400000"/>
            </a:ln>
            <a:effectLst/>
          </c:spPr>
          <c:marker>
            <c:symbol val="circle"/>
            <c:size val="11"/>
            <c:spPr>
              <a:solidFill>
                <a:schemeClr val="accent1">
                  <a:lumOff val="16847"/>
                </a:schemeClr>
              </a:solidFill>
              <a:ln w="38100" cap="flat">
                <a:solidFill>
                  <a:schemeClr val="accent1">
                    <a:lumOff val="16847"/>
                  </a:schemeClr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'Sheet 1'!$C$11:$C$32</c:f>
              <c:numCache>
                <c:ptCount val="21"/>
                <c:pt idx="1">
                  <c:v>4000.000000</c:v>
                </c:pt>
                <c:pt idx="2">
                  <c:v>10000.000000</c:v>
                </c:pt>
                <c:pt idx="3">
                  <c:v>25000.000000</c:v>
                </c:pt>
                <c:pt idx="4">
                  <c:v>50000.000000</c:v>
                </c:pt>
                <c:pt idx="5">
                  <c:v>100000.000000</c:v>
                </c:pt>
                <c:pt idx="6">
                  <c:v>250000.000000</c:v>
                </c:pt>
                <c:pt idx="7">
                  <c:v>500000.000000</c:v>
                </c:pt>
                <c:pt idx="8">
                  <c:v>750000.000000</c:v>
                </c:pt>
                <c:pt idx="9">
                  <c:v>900000.000000</c:v>
                </c:pt>
                <c:pt idx="10">
                  <c:v>1000000.000000</c:v>
                </c:pt>
                <c:pt idx="11">
                  <c:v>1100000.000000</c:v>
                </c:pt>
                <c:pt idx="12">
                  <c:v>1200000.000000</c:v>
                </c:pt>
                <c:pt idx="13">
                  <c:v>1300000.000000</c:v>
                </c:pt>
                <c:pt idx="14">
                  <c:v>1400000.000000</c:v>
                </c:pt>
                <c:pt idx="15">
                  <c:v>1500000.000000</c:v>
                </c:pt>
                <c:pt idx="16">
                  <c:v>1600000.000000</c:v>
                </c:pt>
                <c:pt idx="17">
                  <c:v>1700000.000000</c:v>
                </c:pt>
                <c:pt idx="18">
                  <c:v>1800000.000000</c:v>
                </c:pt>
                <c:pt idx="19">
                  <c:v>1900000.000000</c:v>
                </c:pt>
                <c:pt idx="20">
                  <c:v>2000000.000000</c:v>
                </c:pt>
                <c:pt idx="21">
                  <c:v>2100000.000000</c:v>
                </c:pt>
              </c:numCache>
            </c:numRef>
          </c:xVal>
          <c:yVal>
            <c:numRef>
              <c:f>'Sheet 1'!$E$11:$E$32</c:f>
              <c:numCache>
                <c:ptCount val="21"/>
                <c:pt idx="1">
                  <c:v>0.000000</c:v>
                </c:pt>
                <c:pt idx="2">
                  <c:v>0.599984</c:v>
                </c:pt>
                <c:pt idx="3">
                  <c:v>0.839921</c:v>
                </c:pt>
                <c:pt idx="4">
                  <c:v>0.919810</c:v>
                </c:pt>
                <c:pt idx="5">
                  <c:v>0.959586</c:v>
                </c:pt>
                <c:pt idx="6">
                  <c:v>0.982913</c:v>
                </c:pt>
                <c:pt idx="7">
                  <c:v>0.989796</c:v>
                </c:pt>
                <c:pt idx="8">
                  <c:v>0.991350</c:v>
                </c:pt>
                <c:pt idx="9">
                  <c:v>0.991574</c:v>
                </c:pt>
                <c:pt idx="10">
                  <c:v>0.991576</c:v>
                </c:pt>
                <c:pt idx="11">
                  <c:v>0.991497</c:v>
                </c:pt>
                <c:pt idx="12">
                  <c:v>0.991360</c:v>
                </c:pt>
                <c:pt idx="13">
                  <c:v>0.991176</c:v>
                </c:pt>
                <c:pt idx="14">
                  <c:v>0.990956</c:v>
                </c:pt>
                <c:pt idx="15">
                  <c:v>0.990708</c:v>
                </c:pt>
                <c:pt idx="16">
                  <c:v>0.990437</c:v>
                </c:pt>
                <c:pt idx="17">
                  <c:v>0.990147</c:v>
                </c:pt>
                <c:pt idx="18">
                  <c:v>0.989842</c:v>
                </c:pt>
                <c:pt idx="19">
                  <c:v>0.989523</c:v>
                </c:pt>
                <c:pt idx="20">
                  <c:v>0.989193</c:v>
                </c:pt>
                <c:pt idx="21">
                  <c:v>0.988855</c:v>
                </c:pt>
              </c:numCache>
            </c:numRef>
          </c:yVal>
          <c:smooth val="1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750000"/>
        <c:minorUnit val="375000"/>
      </c:val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121073"/>
          <c:y val="0"/>
          <c:w val="0.960051"/>
          <c:h val="0.0632233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autoTitleDeleted val="1"/>
    <c:plotArea>
      <c:layout>
        <c:manualLayout>
          <c:layoutTarget val="inner"/>
          <c:xMode val="edge"/>
          <c:yMode val="edge"/>
          <c:x val="0.0782125"/>
          <c:y val="0.12368"/>
          <c:w val="0.864937"/>
          <c:h val="0.8103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'Sheet 1'!$H$2</c:f>
              <c:strCache/>
            </c:strRef>
          </c:tx>
          <c:spPr>
            <a:noFill/>
            <a:ln w="38100" cap="flat">
              <a:noFill/>
              <a:prstDash val="solid"/>
              <a:miter lim="400000"/>
            </a:ln>
            <a:effectLst/>
          </c:spPr>
          <c:marker>
            <c:symbol val="circle"/>
            <c:size val="11"/>
            <c:spPr>
              <a:solidFill>
                <a:schemeClr val="accent3"/>
              </a:solidFill>
              <a:ln w="38100" cap="flat">
                <a:solidFill>
                  <a:schemeClr val="accent3"/>
                </a:solidFill>
                <a:prstDash val="solid"/>
                <a:miter lim="400000"/>
              </a:ln>
              <a:effectLst/>
            </c:spPr>
          </c:marker>
          <c:dLbls>
            <c:numFmt formatCode="#,##0" sourceLinked="1"/>
            <c:txPr>
              <a:bodyPr/>
              <a:lstStyle/>
              <a:p>
                <a:pPr>
                  <a:defRPr b="0" i="0" strike="noStrike" sz="1200" u="none">
                    <a:solidFill>
                      <a:srgbClr val="000000"/>
                    </a:solidFill>
                    <a:latin typeface="Helvetica Neue"/>
                  </a:defRPr>
                </a:pPr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xVal>
            <c:numRef>
              <c:f>'Sheet 1'!$C$11:$C$32</c:f>
              <c:numCache>
                <c:ptCount val="21"/>
                <c:pt idx="1">
                  <c:v>4000.000000</c:v>
                </c:pt>
                <c:pt idx="2">
                  <c:v>10000.000000</c:v>
                </c:pt>
                <c:pt idx="3">
                  <c:v>25000.000000</c:v>
                </c:pt>
                <c:pt idx="4">
                  <c:v>50000.000000</c:v>
                </c:pt>
                <c:pt idx="5">
                  <c:v>100000.000000</c:v>
                </c:pt>
                <c:pt idx="6">
                  <c:v>250000.000000</c:v>
                </c:pt>
                <c:pt idx="7">
                  <c:v>500000.000000</c:v>
                </c:pt>
                <c:pt idx="8">
                  <c:v>750000.000000</c:v>
                </c:pt>
                <c:pt idx="9">
                  <c:v>900000.000000</c:v>
                </c:pt>
                <c:pt idx="10">
                  <c:v>1000000.000000</c:v>
                </c:pt>
                <c:pt idx="11">
                  <c:v>1100000.000000</c:v>
                </c:pt>
                <c:pt idx="12">
                  <c:v>1200000.000000</c:v>
                </c:pt>
                <c:pt idx="13">
                  <c:v>1300000.000000</c:v>
                </c:pt>
                <c:pt idx="14">
                  <c:v>1400000.000000</c:v>
                </c:pt>
                <c:pt idx="15">
                  <c:v>1500000.000000</c:v>
                </c:pt>
                <c:pt idx="16">
                  <c:v>1600000.000000</c:v>
                </c:pt>
                <c:pt idx="17">
                  <c:v>1700000.000000</c:v>
                </c:pt>
                <c:pt idx="18">
                  <c:v>1800000.000000</c:v>
                </c:pt>
                <c:pt idx="19">
                  <c:v>1900000.000000</c:v>
                </c:pt>
                <c:pt idx="20">
                  <c:v>2000000.000000</c:v>
                </c:pt>
                <c:pt idx="21">
                  <c:v>2100000.000000</c:v>
                </c:pt>
              </c:numCache>
            </c:numRef>
          </c:xVal>
          <c:yVal>
            <c:numRef>
              <c:f>'Sheet 1'!$H$11:$H$32</c:f>
              <c:numCache>
                <c:ptCount val="21"/>
                <c:pt idx="1">
                  <c:v>0.000000</c:v>
                </c:pt>
                <c:pt idx="2">
                  <c:v>0.599984</c:v>
                </c:pt>
                <c:pt idx="3">
                  <c:v>0.839921</c:v>
                </c:pt>
                <c:pt idx="4">
                  <c:v>0.919810</c:v>
                </c:pt>
                <c:pt idx="5">
                  <c:v>0.959586</c:v>
                </c:pt>
                <c:pt idx="6">
                  <c:v>0.982913</c:v>
                </c:pt>
                <c:pt idx="7">
                  <c:v>0.989796</c:v>
                </c:pt>
                <c:pt idx="8">
                  <c:v>0.991350</c:v>
                </c:pt>
                <c:pt idx="9">
                  <c:v>0.991574</c:v>
                </c:pt>
                <c:pt idx="10">
                  <c:v>0.991576</c:v>
                </c:pt>
                <c:pt idx="11">
                  <c:v>0.991497</c:v>
                </c:pt>
                <c:pt idx="12">
                  <c:v>0.991360</c:v>
                </c:pt>
                <c:pt idx="13">
                  <c:v>0.991176</c:v>
                </c:pt>
                <c:pt idx="14">
                  <c:v>0.990956</c:v>
                </c:pt>
                <c:pt idx="15">
                  <c:v>0.990708</c:v>
                </c:pt>
                <c:pt idx="16">
                  <c:v>0.990437</c:v>
                </c:pt>
                <c:pt idx="17">
                  <c:v>0.990147</c:v>
                </c:pt>
                <c:pt idx="18">
                  <c:v>0.989842</c:v>
                </c:pt>
                <c:pt idx="19">
                  <c:v>0.989523</c:v>
                </c:pt>
                <c:pt idx="20">
                  <c:v>0.989193</c:v>
                </c:pt>
                <c:pt idx="21">
                  <c:v>0.988855</c:v>
                </c:pt>
              </c:numCache>
            </c:numRef>
          </c:yVal>
          <c:smooth val="0"/>
        </c:ser>
        <c:axId val="2094734552"/>
        <c:axId val="2094734553"/>
      </c:scatterChart>
      <c:val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000000"/>
            </a:solidFill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3"/>
        <c:crosses val="autoZero"/>
        <c:crossBetween val="between"/>
        <c:majorUnit val="750000"/>
        <c:minorUnit val="375000"/>
      </c:valAx>
      <c:valAx>
        <c:axId val="2094734553"/>
        <c:scaling>
          <c:orientation val="minMax"/>
        </c:scaling>
        <c:delete val="0"/>
        <c:axPos val="l"/>
        <c:majorGridlines>
          <c:spPr>
            <a:ln w="6350" cap="flat">
              <a:solidFill>
                <a:srgbClr val="B8B8B8"/>
              </a:solidFill>
              <a:prstDash val="solid"/>
              <a:miter lim="400000"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noFill/>
            <a:prstDash val="solid"/>
            <a:miter lim="400000"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Helvetica Neue"/>
              </a:defRPr>
            </a:pPr>
          </a:p>
        </c:txPr>
        <c:crossAx val="2094734552"/>
        <c:crosses val="autoZero"/>
        <c:crossBetween val="between"/>
        <c:majorUnit val="0.25"/>
        <c:minorUnit val="0.125"/>
      </c:valAx>
      <c:spPr>
        <a:noFill/>
        <a:ln w="12700" cap="flat">
          <a:noFill/>
          <a:miter lim="400000"/>
        </a:ln>
        <a:effectLst/>
      </c:spPr>
    </c:plotArea>
    <c:legend>
      <c:legendPos val="t"/>
      <c:layout>
        <c:manualLayout>
          <c:xMode val="edge"/>
          <c:yMode val="edge"/>
          <c:x val="0.042625"/>
          <c:y val="0"/>
          <c:w val="0.9"/>
          <c:h val="0.0640667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Helvetica Neue"/>
            </a:defRPr>
          </a:pPr>
        </a:p>
      </c:txPr>
    </c:legend>
    <c:plotVisOnly val="1"/>
    <c:dispBlanksAs val="gap"/>
  </c:chart>
  <c:spPr>
    <a:noFill/>
    <a:ln>
      <a:noFill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126208</xdr:colOff>
      <xdr:row>33</xdr:row>
      <xdr:rowOff>116478</xdr:rowOff>
    </xdr:from>
    <xdr:to>
      <xdr:col>4</xdr:col>
      <xdr:colOff>748254</xdr:colOff>
      <xdr:row>48</xdr:row>
      <xdr:rowOff>219590</xdr:rowOff>
    </xdr:to>
    <xdr:graphicFrame>
      <xdr:nvGraphicFramePr>
        <xdr:cNvPr id="2" name="Scatter Chart"/>
        <xdr:cNvGraphicFramePr/>
      </xdr:nvGraphicFramePr>
      <xdr:xfrm>
        <a:off x="126208" y="8619128"/>
        <a:ext cx="4762247" cy="389406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  <xdr:twoCellAnchor>
    <xdr:from>
      <xdr:col>4</xdr:col>
      <xdr:colOff>411571</xdr:colOff>
      <xdr:row>33</xdr:row>
      <xdr:rowOff>116478</xdr:rowOff>
    </xdr:from>
    <xdr:to>
      <xdr:col>8</xdr:col>
      <xdr:colOff>513171</xdr:colOff>
      <xdr:row>48</xdr:row>
      <xdr:rowOff>135528</xdr:rowOff>
    </xdr:to>
    <xdr:graphicFrame>
      <xdr:nvGraphicFramePr>
        <xdr:cNvPr id="3" name="Scatter Chart"/>
        <xdr:cNvGraphicFramePr/>
      </xdr:nvGraphicFramePr>
      <xdr:xfrm>
        <a:off x="4551771" y="8619128"/>
        <a:ext cx="5080001" cy="3810001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dimension ref="B2:H32"/>
  <sheetViews>
    <sheetView workbookViewId="0" showGridLines="0" defaultGridColor="1">
      <pane topLeftCell="C3" xSplit="2" ySplit="2" activePane="bottomRight" state="frozen"/>
    </sheetView>
  </sheetViews>
  <sheetFormatPr defaultColWidth="16.3333" defaultRowHeight="19.9" customHeight="1" outlineLevelRow="0" outlineLevelCol="0"/>
  <cols>
    <col min="1" max="1" width="5.35156" style="1" customWidth="1"/>
    <col min="2" max="8" width="16.3516" style="1" customWidth="1"/>
    <col min="9" max="16384" width="16.3516" style="1" customWidth="1"/>
  </cols>
  <sheetData>
    <row r="1" ht="27.65" customHeight="1">
      <c r="B1" t="s" s="2">
        <v>0</v>
      </c>
      <c r="C1" s="2"/>
      <c r="D1" s="2"/>
      <c r="E1" s="2"/>
      <c r="F1" s="2"/>
      <c r="G1" s="2"/>
      <c r="H1" s="2"/>
    </row>
    <row r="2" ht="20.25" customHeight="1">
      <c r="B2" s="3"/>
      <c r="C2" s="3"/>
      <c r="D2" s="3"/>
      <c r="E2" s="3"/>
      <c r="F2" s="3"/>
      <c r="G2" s="3"/>
      <c r="H2" s="3"/>
    </row>
    <row r="3" ht="20.25" customHeight="1">
      <c r="B3" s="4"/>
      <c r="C3" t="s" s="5">
        <v>1</v>
      </c>
      <c r="D3" s="6">
        <v>0.002</v>
      </c>
      <c r="E3" s="6">
        <f>D3*D5</f>
        <v>4000</v>
      </c>
      <c r="F3" s="7"/>
      <c r="G3" s="7"/>
      <c r="H3" s="7"/>
    </row>
    <row r="4" ht="20.05" customHeight="1">
      <c r="B4" s="8"/>
      <c r="C4" t="s" s="9">
        <v>2</v>
      </c>
      <c r="D4" s="10">
        <v>0.008999999999999999</v>
      </c>
      <c r="E4" s="10">
        <f>D4*D5</f>
        <v>18000</v>
      </c>
      <c r="F4" s="11"/>
      <c r="G4" s="11"/>
      <c r="H4" s="11"/>
    </row>
    <row r="5" ht="20.05" customHeight="1">
      <c r="B5" s="8"/>
      <c r="C5" t="s" s="9">
        <v>3</v>
      </c>
      <c r="D5" s="10">
        <v>2000000</v>
      </c>
      <c r="E5" s="11"/>
      <c r="F5" s="11"/>
      <c r="G5" s="11"/>
      <c r="H5" s="11"/>
    </row>
    <row r="6" ht="20.05" customHeight="1">
      <c r="B6" s="8"/>
      <c r="C6" s="12"/>
      <c r="D6" s="11"/>
      <c r="E6" s="11"/>
      <c r="F6" s="11"/>
      <c r="G6" s="11"/>
      <c r="H6" s="11"/>
    </row>
    <row r="7" ht="20.05" customHeight="1">
      <c r="B7" s="8"/>
      <c r="C7" t="s" s="9">
        <v>4</v>
      </c>
      <c r="D7" s="10">
        <f>1-4*E3*E4/D5/D5</f>
        <v>0.999928</v>
      </c>
      <c r="E7" s="11"/>
      <c r="F7" t="s" s="13">
        <v>5</v>
      </c>
      <c r="G7" s="10">
        <f>E3+E4</f>
        <v>22000</v>
      </c>
      <c r="H7" s="11"/>
    </row>
    <row r="8" ht="20.05" customHeight="1">
      <c r="B8" s="8"/>
      <c r="C8" t="s" s="9">
        <v>6</v>
      </c>
      <c r="D8" s="10">
        <f>4*E4/D5/D5</f>
        <v>1.8e-08</v>
      </c>
      <c r="E8" s="11"/>
      <c r="F8" s="11"/>
      <c r="G8" s="11"/>
      <c r="H8" s="11"/>
    </row>
    <row r="9" ht="20.05" customHeight="1">
      <c r="B9" s="8"/>
      <c r="C9" t="s" s="9">
        <v>7</v>
      </c>
      <c r="D9" s="10">
        <f>2*E4/D5/D5</f>
        <v>9e-09</v>
      </c>
      <c r="E9" s="11"/>
      <c r="F9" s="11"/>
      <c r="G9" s="11"/>
      <c r="H9" s="11"/>
    </row>
    <row r="10" ht="20.05" customHeight="1">
      <c r="B10" s="8"/>
      <c r="C10" s="12"/>
      <c r="D10" s="11"/>
      <c r="E10" s="11"/>
      <c r="F10" s="11"/>
      <c r="G10" s="11"/>
      <c r="H10" s="11"/>
    </row>
    <row r="11" ht="20.05" customHeight="1">
      <c r="B11" s="8"/>
      <c r="C11" t="s" s="9">
        <v>8</v>
      </c>
      <c r="D11" t="s" s="13">
        <v>9</v>
      </c>
      <c r="E11" t="s" s="13">
        <v>10</v>
      </c>
      <c r="F11" t="s" s="13">
        <v>11</v>
      </c>
      <c r="G11" t="s" s="13">
        <v>9</v>
      </c>
      <c r="H11" t="s" s="13">
        <v>12</v>
      </c>
    </row>
    <row r="12" ht="20.05" customHeight="1">
      <c r="B12" s="8"/>
      <c r="C12" s="14">
        <v>4000</v>
      </c>
      <c r="D12" s="10">
        <f>(SQRT($D$7+$D$8*C12)-1)/$D$9</f>
        <v>0</v>
      </c>
      <c r="E12" s="10">
        <f>D12/C12</f>
        <v>0</v>
      </c>
      <c r="F12" s="10">
        <f>1/2/$E$4*($D$5*$D$5+2*$E$4*C12-$D$5*SQRT($D$5*$D$5+4*$E$4*(C12-$E$3)))</f>
        <v>4000</v>
      </c>
      <c r="G12" s="10">
        <f>C12-F12</f>
        <v>0</v>
      </c>
      <c r="H12" s="10">
        <f>G12/C12</f>
        <v>0</v>
      </c>
    </row>
    <row r="13" ht="20.05" customHeight="1">
      <c r="B13" s="8"/>
      <c r="C13" s="14">
        <v>10000</v>
      </c>
      <c r="D13" s="10">
        <f>(SQRT($D$7+$D$8*C13)-1)/$D$9</f>
        <v>5999.838008739920</v>
      </c>
      <c r="E13" s="10">
        <f>D13/C13</f>
        <v>0.5999838008739919</v>
      </c>
      <c r="F13" s="10">
        <f>1/2/$E$4*($D$5*$D$5+2*$E$4*C13-$D$5*SQRT($D$5*$D$5+4*$E$4*(C13-$E$3)))</f>
        <v>4000.1619912477</v>
      </c>
      <c r="G13" s="10">
        <f>C13-F13</f>
        <v>5999.8380087523</v>
      </c>
      <c r="H13" s="10">
        <f>G13/C13</f>
        <v>0.59998380087523</v>
      </c>
    </row>
    <row r="14" ht="20.05" customHeight="1">
      <c r="B14" s="8"/>
      <c r="C14" s="14">
        <v>25000</v>
      </c>
      <c r="D14" s="10">
        <f>(SQRT($D$7+$D$8*C14)-1)/$D$9</f>
        <v>20998.015874987</v>
      </c>
      <c r="E14" s="10">
        <f>D14/C14</f>
        <v>0.83992063499948</v>
      </c>
      <c r="F14" s="10">
        <f>1/2/$E$4*($D$5*$D$5+2*$E$4*C14-$D$5*SQRT($D$5*$D$5+4*$E$4*(C14-$E$3)))</f>
        <v>4001.984125016150</v>
      </c>
      <c r="G14" s="10">
        <f>C14-F14</f>
        <v>20998.0158749839</v>
      </c>
      <c r="H14" s="10">
        <f>G14/C14</f>
        <v>0.839920634999356</v>
      </c>
    </row>
    <row r="15" ht="20.05" customHeight="1">
      <c r="B15" s="8"/>
      <c r="C15" s="14">
        <v>50000</v>
      </c>
      <c r="D15" s="10">
        <f>(SQRT($D$7+$D$8*C15)-1)/$D$9</f>
        <v>45990.48194007</v>
      </c>
      <c r="E15" s="10">
        <f>D15/C15</f>
        <v>0.9198096388014</v>
      </c>
      <c r="F15" s="10">
        <f>1/2/$E$4*($D$5*$D$5+2*$E$4*C15-$D$5*SQRT($D$5*$D$5+4*$E$4*(C15-$E$3)))</f>
        <v>4009.518059927760</v>
      </c>
      <c r="G15" s="10">
        <f>C15-F15</f>
        <v>45990.4819400722</v>
      </c>
      <c r="H15" s="10">
        <f>G15/C15</f>
        <v>0.919809638801444</v>
      </c>
    </row>
    <row r="16" ht="20.05" customHeight="1">
      <c r="B16" s="8"/>
      <c r="C16" s="14">
        <v>100000</v>
      </c>
      <c r="D16" s="10">
        <f>(SQRT($D$7+$D$8*C16)-1)/$D$9</f>
        <v>95958.5637931612</v>
      </c>
      <c r="E16" s="10">
        <f>D16/C16</f>
        <v>0.959585637931612</v>
      </c>
      <c r="F16" s="10">
        <f>1/2/$E$4*($D$5*$D$5+2*$E$4*C16-$D$5*SQRT($D$5*$D$5+4*$E$4*(C16-$E$3)))</f>
        <v>4041.436206846910</v>
      </c>
      <c r="G16" s="10">
        <f>C16-F16</f>
        <v>95958.563793153095</v>
      </c>
      <c r="H16" s="10">
        <f>G16/C16</f>
        <v>0.959585637931531</v>
      </c>
    </row>
    <row r="17" ht="20.05" customHeight="1">
      <c r="B17" s="8"/>
      <c r="C17" s="14">
        <v>250000</v>
      </c>
      <c r="D17" s="10">
        <f>(SQRT($D$7+$D$8*C17)-1)/$D$9</f>
        <v>245728.279257494</v>
      </c>
      <c r="E17" s="10">
        <f>D17/C17</f>
        <v>0.982913117029976</v>
      </c>
      <c r="F17" s="10">
        <f>1/2/$E$4*($D$5*$D$5+2*$E$4*C17-$D$5*SQRT($D$5*$D$5+4*$E$4*(C17-$E$3)))</f>
        <v>4271.720742522220</v>
      </c>
      <c r="G17" s="10">
        <f>C17-F17</f>
        <v>245728.279257478</v>
      </c>
      <c r="H17" s="10">
        <f>G17/C17</f>
        <v>0.982913117029912</v>
      </c>
    </row>
    <row r="18" ht="20.05" customHeight="1">
      <c r="B18" s="8"/>
      <c r="C18" s="14">
        <v>500000</v>
      </c>
      <c r="D18" s="10">
        <f>(SQRT($D$7+$D$8*C18)-1)/$D$9</f>
        <v>494897.842564414</v>
      </c>
      <c r="E18" s="10">
        <f>D18/C18</f>
        <v>0.989795685128828</v>
      </c>
      <c r="F18" s="10">
        <f>1/2/$E$4*($D$5*$D$5+2*$E$4*C18-$D$5*SQRT($D$5*$D$5+4*$E$4*(C18-$E$3)))</f>
        <v>5102.157435586880</v>
      </c>
      <c r="G18" s="10">
        <f>C18-F18</f>
        <v>494897.842564413</v>
      </c>
      <c r="H18" s="10">
        <f>G18/C18</f>
        <v>0.989795685128826</v>
      </c>
    </row>
    <row r="19" ht="20.05" customHeight="1">
      <c r="B19" s="8"/>
      <c r="C19" s="14">
        <v>750000</v>
      </c>
      <c r="D19" s="10">
        <f>(SQRT($D$7+$D$8*C19)-1)/$D$9</f>
        <v>743512.3522194281</v>
      </c>
      <c r="E19" s="10">
        <f>D19/C19</f>
        <v>0.991349802959237</v>
      </c>
      <c r="F19" s="10">
        <f>1/2/$E$4*($D$5*$D$5+2*$E$4*C19-$D$5*SQRT($D$5*$D$5+4*$E$4*(C19-$E$3)))</f>
        <v>6487.647780566480</v>
      </c>
      <c r="G19" s="10">
        <f>C19-F19</f>
        <v>743512.352219434</v>
      </c>
      <c r="H19" s="10">
        <f>G19/C19</f>
        <v>0.991349802959245</v>
      </c>
    </row>
    <row r="20" ht="20.05" customHeight="1">
      <c r="B20" s="8"/>
      <c r="C20" s="14">
        <v>900000</v>
      </c>
      <c r="D20" s="10">
        <f>(SQRT($D$7+$D$8*C20)-1)/$D$9</f>
        <v>892416.170206189</v>
      </c>
      <c r="E20" s="10">
        <f>D20/C20</f>
        <v>0.991573522451321</v>
      </c>
      <c r="F20" s="10">
        <f>1/2/$E$4*($D$5*$D$5+2*$E$4*C20-$D$5*SQRT($D$5*$D$5+4*$E$4*(C20-$E$3)))</f>
        <v>7583.829793807430</v>
      </c>
      <c r="G20" s="10">
        <f>C20-F20</f>
        <v>892416.170206193</v>
      </c>
      <c r="H20" s="10">
        <f>G20/C20</f>
        <v>0.991573522451326</v>
      </c>
    </row>
    <row r="21" ht="20.05" customHeight="1">
      <c r="B21" s="8"/>
      <c r="C21" s="14">
        <v>1000000</v>
      </c>
      <c r="D21" s="10">
        <f>(SQRT($D$7+$D$8*C21)-1)/$D$9</f>
        <v>991575.501115147</v>
      </c>
      <c r="E21" s="10">
        <f>D21/C21</f>
        <v>0.991575501115147</v>
      </c>
      <c r="F21" s="10">
        <f>1/2/$E$4*($D$5*$D$5+2*$E$4*C21-$D$5*SQRT($D$5*$D$5+4*$E$4*(C21-$E$3)))</f>
        <v>8424.498884848110</v>
      </c>
      <c r="G21" s="10">
        <f>C21-F21</f>
        <v>991575.501115152</v>
      </c>
      <c r="H21" s="10">
        <f>G21/C21</f>
        <v>0.991575501115152</v>
      </c>
    </row>
    <row r="22" ht="20.05" customHeight="1">
      <c r="B22" s="8"/>
      <c r="C22" s="14">
        <v>1100000</v>
      </c>
      <c r="D22" s="10">
        <f>(SQRT($D$7+$D$8*C22)-1)/$D$9</f>
        <v>1090647.19909201</v>
      </c>
      <c r="E22" s="10">
        <f>D22/C22</f>
        <v>0.991497453720009</v>
      </c>
      <c r="F22" s="10">
        <f>1/2/$E$4*($D$5*$D$5+2*$E$4*C22-$D$5*SQRT($D$5*$D$5+4*$E$4*(C22-$E$3)))</f>
        <v>9352.800907994</v>
      </c>
      <c r="G22" s="10">
        <f>C22-F22</f>
        <v>1090647.19909201</v>
      </c>
      <c r="H22" s="10">
        <f>G22/C22</f>
        <v>0.991497453720009</v>
      </c>
    </row>
    <row r="23" ht="20.05" customHeight="1">
      <c r="B23" s="8"/>
      <c r="C23" s="14">
        <v>1200000</v>
      </c>
      <c r="D23" s="10">
        <f>(SQRT($D$7+$D$8*C23)-1)/$D$9</f>
        <v>1189631.49606606</v>
      </c>
      <c r="E23" s="10">
        <f>D23/C23</f>
        <v>0.99135958005505</v>
      </c>
      <c r="F23" s="10">
        <f>1/2/$E$4*($D$5*$D$5+2*$E$4*C23-$D$5*SQRT($D$5*$D$5+4*$E$4*(C23-$E$3)))</f>
        <v>10368.5039339406</v>
      </c>
      <c r="G23" s="10">
        <f>C23-F23</f>
        <v>1189631.49606606</v>
      </c>
      <c r="H23" s="10">
        <f>G23/C23</f>
        <v>0.99135958005505</v>
      </c>
    </row>
    <row r="24" ht="20.05" customHeight="1">
      <c r="B24" s="8"/>
      <c r="C24" s="14">
        <v>1300000</v>
      </c>
      <c r="D24" s="10">
        <f>(SQRT($D$7+$D$8*C24)-1)/$D$9</f>
        <v>1288528.62294532</v>
      </c>
      <c r="E24" s="10">
        <f>D24/C24</f>
        <v>0.991175863804092</v>
      </c>
      <c r="F24" s="10">
        <f>1/2/$E$4*($D$5*$D$5+2*$E$4*C24-$D$5*SQRT($D$5*$D$5+4*$E$4*(C24-$E$3)))</f>
        <v>11471.3770546692</v>
      </c>
      <c r="G24" s="10">
        <f>C24-F24</f>
        <v>1288528.62294533</v>
      </c>
      <c r="H24" s="10">
        <f>G24/C24</f>
        <v>0.9911758638041001</v>
      </c>
    </row>
    <row r="25" ht="20.05" customHeight="1">
      <c r="B25" s="8"/>
      <c r="C25" s="14">
        <v>1400000</v>
      </c>
      <c r="D25" s="10">
        <f>(SQRT($D$7+$D$8*C25)-1)/$D$9</f>
        <v>1387338.80962293</v>
      </c>
      <c r="E25" s="10">
        <f>D25/C25</f>
        <v>0.990956292587807</v>
      </c>
      <c r="F25" s="10">
        <f>1/2/$E$4*($D$5*$D$5+2*$E$4*C25-$D$5*SQRT($D$5*$D$5+4*$E$4*(C25-$E$3)))</f>
        <v>12661.1903770827</v>
      </c>
      <c r="G25" s="10">
        <f>C25-F25</f>
        <v>1387338.80962292</v>
      </c>
      <c r="H25" s="10">
        <f>G25/C25</f>
        <v>0.9909562925878</v>
      </c>
    </row>
    <row r="26" ht="20.05" customHeight="1">
      <c r="B26" s="8"/>
      <c r="C26" s="14">
        <v>1500000</v>
      </c>
      <c r="D26" s="10">
        <f>(SQRT($D$7+$D$8*C26)-1)/$D$9</f>
        <v>1486062.28498317</v>
      </c>
      <c r="E26" s="10">
        <f>D26/C26</f>
        <v>0.99070818998878</v>
      </c>
      <c r="F26" s="10">
        <f>1/2/$E$4*($D$5*$D$5+2*$E$4*C26-$D$5*SQRT($D$5*$D$5+4*$E$4*(C26-$E$3)))</f>
        <v>13937.7150168228</v>
      </c>
      <c r="G26" s="10">
        <f>C26-F26</f>
        <v>1486062.28498318</v>
      </c>
      <c r="H26" s="10">
        <f>G26/C26</f>
        <v>0.990708189988787</v>
      </c>
    </row>
    <row r="27" ht="20.05" customHeight="1">
      <c r="B27" s="8"/>
      <c r="C27" s="14">
        <v>1600000</v>
      </c>
      <c r="D27" s="10">
        <f>(SQRT($D$7+$D$8*C27)-1)/$D$9</f>
        <v>1584699.27690796</v>
      </c>
      <c r="E27" s="10">
        <f>D27/C27</f>
        <v>0.990437048067475</v>
      </c>
      <c r="F27" s="10">
        <f>1/2/$E$4*($D$5*$D$5+2*$E$4*C27-$D$5*SQRT($D$5*$D$5+4*$E$4*(C27-$E$3)))</f>
        <v>15300.7230920484</v>
      </c>
      <c r="G27" s="10">
        <f>C27-F27</f>
        <v>1584699.27690795</v>
      </c>
      <c r="H27" s="10">
        <f>G27/C27</f>
        <v>0.990437048067469</v>
      </c>
    </row>
    <row r="28" ht="20.05" customHeight="1">
      <c r="B28" s="8"/>
      <c r="C28" s="14">
        <v>1700000</v>
      </c>
      <c r="D28" s="10">
        <f>(SQRT($D$7+$D$8*C28)-1)/$D$9</f>
        <v>1683250.01228268</v>
      </c>
      <c r="E28" s="10">
        <f>D28/C28</f>
        <v>0.990147066048635</v>
      </c>
      <c r="F28" s="10">
        <f>1/2/$E$4*($D$5*$D$5+2*$E$4*C28-$D$5*SQRT($D$5*$D$5+4*$E$4*(C28-$E$3)))</f>
        <v>16749.9877173169</v>
      </c>
      <c r="G28" s="10">
        <f>C28-F28</f>
        <v>1683250.01228268</v>
      </c>
      <c r="H28" s="10">
        <f>G28/C28</f>
        <v>0.990147066048635</v>
      </c>
    </row>
    <row r="29" ht="20.05" customHeight="1">
      <c r="B29" s="8"/>
      <c r="C29" s="14">
        <v>1800000</v>
      </c>
      <c r="D29" s="10">
        <f>(SQRT($D$7+$D$8*C29)-1)/$D$9</f>
        <v>1781714.71700248</v>
      </c>
      <c r="E29" s="10">
        <f>D29/C29</f>
        <v>0.9898415094458221</v>
      </c>
      <c r="F29" s="10">
        <f>1/2/$E$4*($D$5*$D$5+2*$E$4*C29-$D$5*SQRT($D$5*$D$5+4*$E$4*(C29-$E$3)))</f>
        <v>18285.2829975309</v>
      </c>
      <c r="G29" s="10">
        <f>C29-F29</f>
        <v>1781714.71700247</v>
      </c>
      <c r="H29" s="10">
        <f>G29/C29</f>
        <v>0.9898415094458169</v>
      </c>
    </row>
    <row r="30" ht="20.05" customHeight="1">
      <c r="B30" s="8"/>
      <c r="C30" s="14">
        <v>1900000</v>
      </c>
      <c r="D30" s="10">
        <f>(SQRT($D$7+$D$8*C30)-1)/$D$9</f>
        <v>1880093.61597821</v>
      </c>
      <c r="E30" s="10">
        <f>D30/C30</f>
        <v>0.989522955778005</v>
      </c>
      <c r="F30" s="10">
        <f>1/2/$E$4*($D$5*$D$5+2*$E$4*C30-$D$5*SQRT($D$5*$D$5+4*$E$4*(C30-$E$3)))</f>
        <v>19906.384021794</v>
      </c>
      <c r="G30" s="10">
        <f>C30-F30</f>
        <v>1880093.61597821</v>
      </c>
      <c r="H30" s="10">
        <f>G30/C30</f>
        <v>0.989522955778005</v>
      </c>
    </row>
    <row r="31" ht="20.05" customHeight="1">
      <c r="B31" s="8"/>
      <c r="C31" s="14">
        <v>2000000</v>
      </c>
      <c r="D31" s="10">
        <f>(SQRT($D$7+$D$8*C31)-1)/$D$9</f>
        <v>1978386.93314248</v>
      </c>
      <c r="E31" s="10">
        <f>D31/C31</f>
        <v>0.98919346657124</v>
      </c>
      <c r="F31" s="10">
        <f>1/2/$E$4*($D$5*$D$5+2*$E$4*C31-$D$5*SQRT($D$5*$D$5+4*$E$4*(C31-$E$3)))</f>
        <v>21613.0668575255</v>
      </c>
      <c r="G31" s="10">
        <f>C31-F31</f>
        <v>1978386.93314247</v>
      </c>
      <c r="H31" s="10">
        <f>G31/C31</f>
        <v>0.989193466571235</v>
      </c>
    </row>
    <row r="32" ht="20.05" customHeight="1">
      <c r="B32" s="8"/>
      <c r="C32" s="14">
        <v>2100000</v>
      </c>
      <c r="D32" s="10">
        <f>(SQRT($D$7+$D$8*C32)-1)/$D$9</f>
        <v>2076594.89145552</v>
      </c>
      <c r="E32" s="10">
        <f>D32/C32</f>
        <v>0.988854710216914</v>
      </c>
      <c r="F32" s="10">
        <f>1/2/$E$4*($D$5*$D$5+2*$E$4*C32-$D$5*SQRT($D$5*$D$5+4*$E$4*(C32-$E$3)))</f>
        <v>23405.108544484</v>
      </c>
      <c r="G32" s="10">
        <f>C32-F32</f>
        <v>2076594.89145552</v>
      </c>
      <c r="H32" s="10">
        <f>G32/C32</f>
        <v>0.988854710216914</v>
      </c>
    </row>
  </sheetData>
  <mergeCells count="1">
    <mergeCell ref="B1:H1"/>
  </mergeCells>
  <pageMargins left="0.5" right="0.5" top="0.75" bottom="0.75" header="0.277778" footer="0.277778"/>
  <pageSetup firstPageNumber="1" fitToHeight="1" fitToWidth="1" scale="72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